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firstSheet="2" activeTab="2"/>
  </bookViews>
  <sheets>
    <sheet name="SUMA CONTRACTAT IANUARIE 2019" sheetId="1" r:id="rId1"/>
    <sheet name="derulare contract AN  2018" sheetId="2" r:id="rId2"/>
    <sheet name="punctaj INGDOM APR-IUN 2019" sheetId="3" r:id="rId3"/>
  </sheets>
  <definedNames>
    <definedName name="_xlnm.Print_Area" localSheetId="1">'derulare contract AN  2018'!$A$1:$AU$18</definedName>
    <definedName name="_xlnm.Print_Area" localSheetId="0">'SUMA CONTRACTAT IANUARIE 2019'!$A$1:$I$18</definedName>
  </definedNames>
  <calcPr fullCalcOnLoad="1"/>
</workbook>
</file>

<file path=xl/sharedStrings.xml><?xml version="1.0" encoding="utf-8"?>
<sst xmlns="http://schemas.openxmlformats.org/spreadsheetml/2006/main" count="102" uniqueCount="82">
  <si>
    <t>CAS BRAILA</t>
  </si>
  <si>
    <t>Furnizor</t>
  </si>
  <si>
    <t>TOTAL</t>
  </si>
  <si>
    <t>Nr. crt.</t>
  </si>
  <si>
    <t xml:space="preserve">TOTAL </t>
  </si>
  <si>
    <t>Intocmit,</t>
  </si>
  <si>
    <t>Nr crt</t>
  </si>
  <si>
    <t>CONTRACTARE  SERVICII DE INGRIJIRI MEDICALE LA DOMICILIU</t>
  </si>
  <si>
    <t>SC MEDONIAL SRL</t>
  </si>
  <si>
    <t>SC INGRIJIRI MEDICALE PERSONALIZATE SRL</t>
  </si>
  <si>
    <t>SC HOME MEDICAL SERV SRL</t>
  </si>
  <si>
    <t>PUNCTAJE CONFORM ANEXA 31A DIN NORME</t>
  </si>
  <si>
    <t>Evaluarea personalului medico-sanitar [puncte]</t>
  </si>
  <si>
    <t>Tirlea Gabriela</t>
  </si>
  <si>
    <t>INGRIJIRI MEDICALE LA DOMICILIU</t>
  </si>
  <si>
    <t xml:space="preserve">SUME EFECTIV CONTRACTATE IAN 2018 </t>
  </si>
  <si>
    <t xml:space="preserve">SUME EFECTIV CONTRACTATE FEB 2018 </t>
  </si>
  <si>
    <t xml:space="preserve">SUME EFECTIV CONTRACTATE MART 2018 </t>
  </si>
  <si>
    <t>SUME EFECTIV CONTRACTATE APR 2018</t>
  </si>
  <si>
    <t xml:space="preserve">suma contractata mai 2018 </t>
  </si>
  <si>
    <t>trimestrializare</t>
  </si>
  <si>
    <t>verificare</t>
  </si>
  <si>
    <t xml:space="preserve">suma contractata iulie  2018 </t>
  </si>
  <si>
    <t xml:space="preserve">suma contractata septembrie 2018 </t>
  </si>
  <si>
    <t xml:space="preserve">suma contractata octombrie 2018 </t>
  </si>
  <si>
    <t>Sume repartizate pentru mai-dec 2018 conform criterii, din care:</t>
  </si>
  <si>
    <t>MAI - IUNIE 2018</t>
  </si>
  <si>
    <t>verificare MAI- DEC  2018</t>
  </si>
  <si>
    <t>intocmit,</t>
  </si>
  <si>
    <t>REPARTIZARE BUGET  MAI - DECEMBRIE 2018</t>
  </si>
  <si>
    <t xml:space="preserve">suma contractata iunie  2018 INITIAL </t>
  </si>
  <si>
    <t xml:space="preserve">suma contractata iunie  2018 FINAL </t>
  </si>
  <si>
    <t>suma realizata   mai 2018</t>
  </si>
  <si>
    <t>diferenta    mai 2018</t>
  </si>
  <si>
    <t>3=4+7</t>
  </si>
  <si>
    <t>6=4-5</t>
  </si>
  <si>
    <t>8=7+6</t>
  </si>
  <si>
    <t>suma realizata iunie 2018</t>
  </si>
  <si>
    <t>diferenta iunie 2018</t>
  </si>
  <si>
    <t>trim3 2018 initial</t>
  </si>
  <si>
    <t>trim 3 2018 reg dupa iunie</t>
  </si>
  <si>
    <r>
      <t xml:space="preserve">suma contractata </t>
    </r>
    <r>
      <rPr>
        <b/>
        <sz val="11"/>
        <color indexed="10"/>
        <rFont val="Arial"/>
        <family val="2"/>
      </rPr>
      <t xml:space="preserve">final iulie reg dupa iunie </t>
    </r>
  </si>
  <si>
    <t>verif an 2018</t>
  </si>
  <si>
    <t>suma realizata   iulie 2018</t>
  </si>
  <si>
    <t>diferenta iulie</t>
  </si>
  <si>
    <t>suma iulie in limita 5% realizata-medonial</t>
  </si>
  <si>
    <t>suma contractata august final 2018</t>
  </si>
  <si>
    <t>10=8-9</t>
  </si>
  <si>
    <t>12=10+11</t>
  </si>
  <si>
    <t>14=10+13</t>
  </si>
  <si>
    <t>17=14-16</t>
  </si>
  <si>
    <t xml:space="preserve">suma contractata august initial 2018 </t>
  </si>
  <si>
    <t>19=17+18</t>
  </si>
  <si>
    <t>25=5+9+16+19+20+22+23+24</t>
  </si>
  <si>
    <t>suma august in limita 5% realizata-medonial</t>
  </si>
  <si>
    <t>suma realizata   august 2018</t>
  </si>
  <si>
    <t>diferenta august</t>
  </si>
  <si>
    <r>
      <t xml:space="preserve">suma contractata </t>
    </r>
    <r>
      <rPr>
        <b/>
        <sz val="11"/>
        <color indexed="10"/>
        <rFont val="Arial"/>
        <family val="2"/>
      </rPr>
      <t xml:space="preserve">final SEPT reg dupa august </t>
    </r>
  </si>
  <si>
    <t>suma septembrie in limita 5% realizata-medonial</t>
  </si>
  <si>
    <t>suma realizata   septembrie 2018</t>
  </si>
  <si>
    <t>diferenta septembrie 2018</t>
  </si>
  <si>
    <t>trim4 2018 initial</t>
  </si>
  <si>
    <t>trim4 2018  reg dupa septembrie</t>
  </si>
  <si>
    <r>
      <t xml:space="preserve">suma contractata </t>
    </r>
    <r>
      <rPr>
        <b/>
        <sz val="11"/>
        <color indexed="10"/>
        <rFont val="Arial"/>
        <family val="2"/>
      </rPr>
      <t xml:space="preserve">final oct reg dupa sept 2018 </t>
    </r>
  </si>
  <si>
    <t>suma octombrie in limita 5% realizata-medonial</t>
  </si>
  <si>
    <t>suma realizata   octombrie 2018</t>
  </si>
  <si>
    <t>diferenta octombrie 2018</t>
  </si>
  <si>
    <t xml:space="preserve">suma contractata noiembrie initial 2018 </t>
  </si>
  <si>
    <t>economie din octombrie</t>
  </si>
  <si>
    <t>noiembrie reg dupa octombrie 2018</t>
  </si>
  <si>
    <t>noiembrie reg dupa octombrie 2018 la cerere final</t>
  </si>
  <si>
    <t>(05-</t>
  </si>
  <si>
    <t>suma realizata   noiembrie 2018</t>
  </si>
  <si>
    <t>diferenta noiembrie 2018</t>
  </si>
  <si>
    <r>
      <t xml:space="preserve">suma contractata </t>
    </r>
    <r>
      <rPr>
        <b/>
        <sz val="11"/>
        <color indexed="10"/>
        <rFont val="Arial"/>
        <family val="2"/>
      </rPr>
      <t xml:space="preserve">final dec reg dupa nov  2018 </t>
    </r>
  </si>
  <si>
    <t>suma contractata decembrie 2018 initial</t>
  </si>
  <si>
    <t>economie din nov 17259,06</t>
  </si>
  <si>
    <t>REPARTIZARE BUGET  ianuarie  2019</t>
  </si>
  <si>
    <t>Sume repartizate pentru ianuarie 2019 conform criterii, din care:</t>
  </si>
  <si>
    <t>IANUARIE 2019</t>
  </si>
  <si>
    <t>suma contractata IANUARIE 2019</t>
  </si>
  <si>
    <t>2019 aprilie-iunie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</si>
</sst>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Alignment="1" quotePrefix="1">
      <alignment horizontal="center"/>
    </xf>
    <xf numFmtId="4" fontId="2" fillId="2" borderId="3" xfId="0" applyNumberFormat="1" applyFont="1" applyFill="1" applyBorder="1" applyAlignment="1">
      <alignment horizontal="center" vertical="center"/>
    </xf>
    <xf numFmtId="0" fontId="9" fillId="0" borderId="0" xfId="0" applyFont="1" applyAlignment="1" quotePrefix="1">
      <alignment/>
    </xf>
    <xf numFmtId="4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3" borderId="4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/>
    </xf>
    <xf numFmtId="4" fontId="2" fillId="3" borderId="8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4" fontId="2" fillId="3" borderId="13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4" xfId="0" applyNumberFormat="1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9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17" fontId="16" fillId="0" borderId="0" xfId="0" applyNumberFormat="1" applyFont="1" applyAlignment="1">
      <alignment horizontal="center"/>
    </xf>
    <xf numFmtId="4" fontId="15" fillId="3" borderId="4" xfId="0" applyNumberFormat="1" applyFont="1" applyFill="1" applyBorder="1" applyAlignment="1">
      <alignment horizontal="center" vertical="center" wrapText="1"/>
    </xf>
    <xf numFmtId="1" fontId="17" fillId="3" borderId="3" xfId="0" applyNumberFormat="1" applyFont="1" applyFill="1" applyBorder="1" applyAlignment="1">
      <alignment horizontal="center" vertical="center" wrapText="1"/>
    </xf>
    <xf numFmtId="4" fontId="16" fillId="3" borderId="10" xfId="0" applyNumberFormat="1" applyFont="1" applyFill="1" applyBorder="1" applyAlignment="1">
      <alignment horizontal="center" vertical="center"/>
    </xf>
    <xf numFmtId="4" fontId="16" fillId="3" borderId="8" xfId="0" applyNumberFormat="1" applyFont="1" applyFill="1" applyBorder="1" applyAlignment="1">
      <alignment horizontal="center" vertical="center"/>
    </xf>
    <xf numFmtId="4" fontId="16" fillId="3" borderId="3" xfId="0" applyNumberFormat="1" applyFont="1" applyFill="1" applyBorder="1" applyAlignment="1">
      <alignment horizontal="center" vertical="center"/>
    </xf>
    <xf numFmtId="4" fontId="15" fillId="4" borderId="3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9" fillId="4" borderId="0" xfId="0" applyNumberFormat="1" applyFont="1" applyFill="1" applyAlignment="1">
      <alignment/>
    </xf>
    <xf numFmtId="4" fontId="9" fillId="0" borderId="25" xfId="0" applyNumberFormat="1" applyFont="1" applyBorder="1" applyAlignment="1">
      <alignment horizontal="center"/>
    </xf>
    <xf numFmtId="4" fontId="9" fillId="3" borderId="4" xfId="0" applyNumberFormat="1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28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15" fillId="4" borderId="29" xfId="0" applyNumberFormat="1" applyFont="1" applyFill="1" applyBorder="1" applyAlignment="1">
      <alignment horizontal="center"/>
    </xf>
    <xf numFmtId="4" fontId="15" fillId="4" borderId="30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="90" zoomScaleNormal="90" workbookViewId="0" topLeftCell="A4">
      <selection activeCell="I9" sqref="I9"/>
    </sheetView>
  </sheetViews>
  <sheetFormatPr defaultColWidth="9.140625" defaultRowHeight="12.75"/>
  <cols>
    <col min="1" max="1" width="3.28125" style="12" customWidth="1"/>
    <col min="2" max="2" width="36.57421875" style="12" customWidth="1"/>
    <col min="3" max="3" width="17.8515625" style="12" hidden="1" customWidth="1"/>
    <col min="4" max="5" width="18.28125" style="12" hidden="1" customWidth="1"/>
    <col min="6" max="6" width="1.57421875" style="12" hidden="1" customWidth="1"/>
    <col min="7" max="7" width="15.421875" style="20" customWidth="1"/>
    <col min="8" max="8" width="13.28125" style="20" customWidth="1"/>
    <col min="9" max="9" width="12.57421875" style="20" customWidth="1"/>
    <col min="10" max="16384" width="9.140625" style="12" customWidth="1"/>
  </cols>
  <sheetData>
    <row r="1" ht="22.5" customHeight="1">
      <c r="A1" s="11" t="s">
        <v>0</v>
      </c>
    </row>
    <row r="2" spans="1:2" ht="22.5" customHeight="1">
      <c r="A2" s="11"/>
      <c r="B2" s="17"/>
    </row>
    <row r="3" spans="2:9" ht="20.25" customHeight="1">
      <c r="B3" s="87" t="s">
        <v>14</v>
      </c>
      <c r="C3" s="87"/>
      <c r="D3" s="87"/>
      <c r="E3" s="87"/>
      <c r="F3" s="87"/>
      <c r="G3" s="87"/>
      <c r="H3" s="87"/>
      <c r="I3" s="87"/>
    </row>
    <row r="4" spans="2:9" ht="15.75" customHeight="1">
      <c r="B4" s="88" t="s">
        <v>77</v>
      </c>
      <c r="C4" s="88"/>
      <c r="D4" s="88"/>
      <c r="E4" s="88"/>
      <c r="F4" s="88"/>
      <c r="G4" s="88"/>
      <c r="H4" s="88"/>
      <c r="I4" s="88"/>
    </row>
    <row r="5" spans="2:9" ht="19.5" customHeight="1">
      <c r="B5" s="88"/>
      <c r="C5" s="88"/>
      <c r="D5" s="88"/>
      <c r="E5" s="88"/>
      <c r="F5" s="88"/>
      <c r="G5" s="88"/>
      <c r="H5" s="88"/>
      <c r="I5" s="88"/>
    </row>
    <row r="6" ht="39.75" customHeight="1" thickBot="1"/>
    <row r="7" spans="1:9" s="13" customFormat="1" ht="101.25" customHeight="1" thickBot="1">
      <c r="A7" s="23" t="s">
        <v>6</v>
      </c>
      <c r="B7" s="23" t="s">
        <v>1</v>
      </c>
      <c r="C7" s="30" t="s">
        <v>15</v>
      </c>
      <c r="D7" s="30" t="s">
        <v>16</v>
      </c>
      <c r="E7" s="30" t="s">
        <v>17</v>
      </c>
      <c r="F7" s="30" t="s">
        <v>18</v>
      </c>
      <c r="G7" s="33" t="s">
        <v>78</v>
      </c>
      <c r="H7" s="86" t="s">
        <v>79</v>
      </c>
      <c r="I7" s="33" t="s">
        <v>80</v>
      </c>
    </row>
    <row r="8" spans="1:9" s="13" customFormat="1" ht="38.25" customHeight="1" thickBot="1">
      <c r="A8" s="22">
        <v>0</v>
      </c>
      <c r="B8" s="54">
        <v>1</v>
      </c>
      <c r="C8" s="31">
        <v>2</v>
      </c>
      <c r="D8" s="31">
        <v>3</v>
      </c>
      <c r="E8" s="31">
        <v>4</v>
      </c>
      <c r="F8" s="31">
        <v>5</v>
      </c>
      <c r="G8" s="38">
        <v>2</v>
      </c>
      <c r="H8" s="39">
        <v>3</v>
      </c>
      <c r="I8" s="38">
        <v>4</v>
      </c>
    </row>
    <row r="9" spans="1:9" ht="42" customHeight="1">
      <c r="A9" s="40">
        <v>1</v>
      </c>
      <c r="B9" s="58" t="s">
        <v>8</v>
      </c>
      <c r="C9" s="55">
        <v>25410</v>
      </c>
      <c r="D9" s="46">
        <v>22590</v>
      </c>
      <c r="E9" s="46">
        <v>4820</v>
      </c>
      <c r="F9" s="46">
        <v>14046.25</v>
      </c>
      <c r="G9" s="47">
        <v>22669.22</v>
      </c>
      <c r="H9" s="48">
        <v>22669.22</v>
      </c>
      <c r="I9" s="47">
        <v>22669.22</v>
      </c>
    </row>
    <row r="10" spans="1:9" ht="42" customHeight="1">
      <c r="A10" s="41">
        <v>2</v>
      </c>
      <c r="B10" s="6" t="s">
        <v>9</v>
      </c>
      <c r="C10" s="56">
        <v>27885</v>
      </c>
      <c r="D10" s="42">
        <v>32970</v>
      </c>
      <c r="E10" s="42">
        <v>11080</v>
      </c>
      <c r="F10" s="42"/>
      <c r="G10" s="43">
        <v>21329.42</v>
      </c>
      <c r="H10" s="44">
        <v>21329.42</v>
      </c>
      <c r="I10" s="43">
        <v>21329.42</v>
      </c>
    </row>
    <row r="11" spans="1:9" ht="57" customHeight="1" thickBot="1">
      <c r="A11" s="50">
        <v>3</v>
      </c>
      <c r="B11" s="59" t="s">
        <v>10</v>
      </c>
      <c r="C11" s="57">
        <v>11345</v>
      </c>
      <c r="D11" s="51">
        <v>11695</v>
      </c>
      <c r="E11" s="51">
        <v>2580</v>
      </c>
      <c r="F11" s="51"/>
      <c r="G11" s="52">
        <v>12001.36</v>
      </c>
      <c r="H11" s="53">
        <v>12001.36</v>
      </c>
      <c r="I11" s="52">
        <v>12001.36</v>
      </c>
    </row>
    <row r="12" spans="1:9" ht="32.25" customHeight="1" thickBot="1">
      <c r="A12" s="89" t="s">
        <v>2</v>
      </c>
      <c r="B12" s="90"/>
      <c r="C12" s="16">
        <f aca="true" t="shared" si="0" ref="C12:I12">SUM(C9:C11)</f>
        <v>64640</v>
      </c>
      <c r="D12" s="16">
        <f t="shared" si="0"/>
        <v>67255</v>
      </c>
      <c r="E12" s="16">
        <f t="shared" si="0"/>
        <v>18480</v>
      </c>
      <c r="F12" s="16">
        <f t="shared" si="0"/>
        <v>14046.25</v>
      </c>
      <c r="G12" s="16">
        <f t="shared" si="0"/>
        <v>56000</v>
      </c>
      <c r="H12" s="37">
        <f t="shared" si="0"/>
        <v>56000</v>
      </c>
      <c r="I12" s="37">
        <f t="shared" si="0"/>
        <v>56000</v>
      </c>
    </row>
    <row r="13" ht="24" customHeight="1">
      <c r="I13" s="85"/>
    </row>
    <row r="14" spans="2:9" ht="14.25">
      <c r="B14" s="91"/>
      <c r="C14" s="91"/>
      <c r="D14" s="91"/>
      <c r="E14" s="91"/>
      <c r="F14" s="91"/>
      <c r="G14" s="91"/>
      <c r="H14" s="34"/>
      <c r="I14" s="34"/>
    </row>
    <row r="15" spans="3:6" ht="39" customHeight="1">
      <c r="C15" s="2" t="s">
        <v>5</v>
      </c>
      <c r="D15" s="2"/>
      <c r="E15" s="18"/>
      <c r="F15" s="2"/>
    </row>
    <row r="16" spans="3:6" ht="14.25">
      <c r="C16" s="2" t="s">
        <v>13</v>
      </c>
      <c r="D16"/>
      <c r="E16" s="19"/>
      <c r="F16"/>
    </row>
    <row r="17" ht="36" customHeight="1">
      <c r="B17" s="21"/>
    </row>
    <row r="18" ht="43.5" customHeight="1">
      <c r="H18" s="20" t="e">
        <f>H12+#REF!+#REF!</f>
        <v>#REF!</v>
      </c>
    </row>
    <row r="22" spans="2:3" ht="14.25">
      <c r="B22" s="26"/>
      <c r="C22" s="20"/>
    </row>
  </sheetData>
  <mergeCells count="4">
    <mergeCell ref="B3:I3"/>
    <mergeCell ref="B4:I5"/>
    <mergeCell ref="A12:B12"/>
    <mergeCell ref="B14:G14"/>
  </mergeCells>
  <printOptions/>
  <pageMargins left="0" right="0" top="0.35433070866141736" bottom="0.35433070866141736" header="0.1968503937007874" footer="0.2362204724409449"/>
  <pageSetup horizontalDpi="1200" verticalDpi="12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2"/>
  <sheetViews>
    <sheetView zoomScale="90" zoomScaleNormal="90" workbookViewId="0" topLeftCell="A1">
      <selection activeCell="AU8" sqref="AU8"/>
    </sheetView>
  </sheetViews>
  <sheetFormatPr defaultColWidth="9.140625" defaultRowHeight="12.75"/>
  <cols>
    <col min="1" max="1" width="3.28125" style="12" customWidth="1"/>
    <col min="2" max="2" width="21.140625" style="12" customWidth="1"/>
    <col min="3" max="3" width="17.8515625" style="12" hidden="1" customWidth="1"/>
    <col min="4" max="5" width="18.28125" style="12" hidden="1" customWidth="1"/>
    <col min="6" max="6" width="1.57421875" style="12" hidden="1" customWidth="1"/>
    <col min="7" max="7" width="15.140625" style="20" customWidth="1"/>
    <col min="8" max="8" width="12.7109375" style="20" customWidth="1"/>
    <col min="9" max="11" width="12.57421875" style="20" customWidth="1"/>
    <col min="12" max="12" width="11.140625" style="20" customWidth="1"/>
    <col min="13" max="13" width="13.421875" style="20" customWidth="1"/>
    <col min="14" max="14" width="11.8515625" style="20" customWidth="1"/>
    <col min="15" max="15" width="11.57421875" style="20" customWidth="1"/>
    <col min="16" max="16" width="12.8515625" style="20" customWidth="1"/>
    <col min="17" max="17" width="12.57421875" style="20" customWidth="1"/>
    <col min="18" max="18" width="11.140625" style="20" customWidth="1"/>
    <col min="19" max="21" width="12.8515625" style="63" customWidth="1"/>
    <col min="22" max="22" width="13.00390625" style="63" customWidth="1"/>
    <col min="23" max="23" width="11.140625" style="20" customWidth="1"/>
    <col min="24" max="27" width="12.8515625" style="20" customWidth="1"/>
    <col min="28" max="28" width="11.140625" style="20" customWidth="1"/>
    <col min="29" max="32" width="14.140625" style="20" customWidth="1"/>
    <col min="33" max="33" width="13.140625" style="20" customWidth="1"/>
    <col min="34" max="34" width="12.421875" style="20" customWidth="1"/>
    <col min="35" max="35" width="11.140625" style="20" customWidth="1"/>
    <col min="36" max="38" width="12.28125" style="20" customWidth="1"/>
    <col min="39" max="39" width="12.28125" style="72" customWidth="1"/>
    <col min="40" max="40" width="11.140625" style="20" customWidth="1"/>
    <col min="41" max="44" width="13.421875" style="20" customWidth="1"/>
    <col min="45" max="46" width="13.00390625" style="20" customWidth="1"/>
    <col min="47" max="47" width="12.7109375" style="12" customWidth="1"/>
    <col min="48" max="49" width="11.28125" style="12" bestFit="1" customWidth="1"/>
    <col min="50" max="50" width="13.140625" style="12" customWidth="1"/>
    <col min="51" max="16384" width="9.140625" style="12" customWidth="1"/>
  </cols>
  <sheetData>
    <row r="1" ht="22.5" customHeight="1">
      <c r="A1" s="11" t="s">
        <v>0</v>
      </c>
    </row>
    <row r="2" spans="1:2" ht="22.5" customHeight="1">
      <c r="A2" s="11"/>
      <c r="B2" s="17"/>
    </row>
    <row r="3" spans="2:46" ht="20.25" customHeight="1">
      <c r="B3" s="87" t="s">
        <v>14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69"/>
      <c r="AK3" s="69"/>
      <c r="AL3" s="69"/>
      <c r="AM3" s="73"/>
      <c r="AN3" s="32"/>
      <c r="AO3" s="32"/>
      <c r="AP3" s="32"/>
      <c r="AQ3" s="32"/>
      <c r="AR3" s="32"/>
      <c r="AS3" s="32"/>
      <c r="AT3" s="32"/>
    </row>
    <row r="4" spans="2:39" ht="15.75" customHeight="1">
      <c r="B4" s="88" t="s">
        <v>29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70"/>
      <c r="AK4" s="70"/>
      <c r="AL4" s="70"/>
      <c r="AM4" s="74"/>
    </row>
    <row r="5" spans="2:39" ht="19.5" customHeight="1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70"/>
      <c r="AK5" s="70"/>
      <c r="AL5" s="70"/>
      <c r="AM5" s="74"/>
    </row>
    <row r="6" ht="39.75" customHeight="1" thickBot="1"/>
    <row r="7" spans="1:48" s="13" customFormat="1" ht="101.25" customHeight="1" thickBot="1">
      <c r="A7" s="23" t="s">
        <v>6</v>
      </c>
      <c r="B7" s="23" t="s">
        <v>1</v>
      </c>
      <c r="C7" s="30" t="s">
        <v>15</v>
      </c>
      <c r="D7" s="30" t="s">
        <v>16</v>
      </c>
      <c r="E7" s="30" t="s">
        <v>17</v>
      </c>
      <c r="F7" s="30" t="s">
        <v>18</v>
      </c>
      <c r="G7" s="33" t="s">
        <v>25</v>
      </c>
      <c r="H7" s="36" t="s">
        <v>26</v>
      </c>
      <c r="I7" s="33" t="s">
        <v>19</v>
      </c>
      <c r="J7" s="33" t="s">
        <v>32</v>
      </c>
      <c r="K7" s="33" t="s">
        <v>33</v>
      </c>
      <c r="L7" s="33" t="s">
        <v>30</v>
      </c>
      <c r="M7" s="33" t="s">
        <v>31</v>
      </c>
      <c r="N7" s="33" t="s">
        <v>37</v>
      </c>
      <c r="O7" s="33" t="s">
        <v>38</v>
      </c>
      <c r="P7" s="36" t="s">
        <v>39</v>
      </c>
      <c r="Q7" s="36" t="s">
        <v>40</v>
      </c>
      <c r="R7" s="33" t="s">
        <v>22</v>
      </c>
      <c r="S7" s="64" t="s">
        <v>41</v>
      </c>
      <c r="T7" s="64" t="s">
        <v>45</v>
      </c>
      <c r="U7" s="33" t="s">
        <v>43</v>
      </c>
      <c r="V7" s="33" t="s">
        <v>44</v>
      </c>
      <c r="W7" s="33" t="s">
        <v>51</v>
      </c>
      <c r="X7" s="33" t="s">
        <v>46</v>
      </c>
      <c r="Y7" s="64" t="s">
        <v>54</v>
      </c>
      <c r="Z7" s="33" t="s">
        <v>55</v>
      </c>
      <c r="AA7" s="33" t="s">
        <v>56</v>
      </c>
      <c r="AB7" s="33" t="s">
        <v>23</v>
      </c>
      <c r="AC7" s="64" t="s">
        <v>57</v>
      </c>
      <c r="AD7" s="64" t="s">
        <v>58</v>
      </c>
      <c r="AE7" s="33" t="s">
        <v>59</v>
      </c>
      <c r="AF7" s="33" t="s">
        <v>60</v>
      </c>
      <c r="AG7" s="36" t="s">
        <v>61</v>
      </c>
      <c r="AH7" s="36" t="s">
        <v>62</v>
      </c>
      <c r="AI7" s="33" t="s">
        <v>24</v>
      </c>
      <c r="AJ7" s="64" t="s">
        <v>63</v>
      </c>
      <c r="AK7" s="64" t="s">
        <v>64</v>
      </c>
      <c r="AL7" s="33" t="s">
        <v>65</v>
      </c>
      <c r="AM7" s="75" t="s">
        <v>66</v>
      </c>
      <c r="AN7" s="33" t="s">
        <v>67</v>
      </c>
      <c r="AO7" s="33" t="s">
        <v>69</v>
      </c>
      <c r="AP7" s="33" t="s">
        <v>70</v>
      </c>
      <c r="AQ7" s="33" t="s">
        <v>72</v>
      </c>
      <c r="AR7" s="75" t="s">
        <v>73</v>
      </c>
      <c r="AS7" s="33" t="s">
        <v>75</v>
      </c>
      <c r="AT7" s="64" t="s">
        <v>74</v>
      </c>
      <c r="AU7" s="24" t="s">
        <v>27</v>
      </c>
      <c r="AV7" s="13" t="s">
        <v>42</v>
      </c>
    </row>
    <row r="8" spans="1:47" s="13" customFormat="1" ht="38.25" customHeight="1" thickBot="1">
      <c r="A8" s="22">
        <v>0</v>
      </c>
      <c r="B8" s="54">
        <v>1</v>
      </c>
      <c r="C8" s="31">
        <v>2</v>
      </c>
      <c r="D8" s="31">
        <v>3</v>
      </c>
      <c r="E8" s="31">
        <v>4</v>
      </c>
      <c r="F8" s="31">
        <v>5</v>
      </c>
      <c r="G8" s="38">
        <v>2</v>
      </c>
      <c r="H8" s="39" t="s">
        <v>34</v>
      </c>
      <c r="I8" s="38">
        <v>4</v>
      </c>
      <c r="J8" s="38">
        <v>5</v>
      </c>
      <c r="K8" s="38" t="s">
        <v>35</v>
      </c>
      <c r="L8" s="38">
        <v>7</v>
      </c>
      <c r="M8" s="38" t="s">
        <v>36</v>
      </c>
      <c r="N8" s="38">
        <v>9</v>
      </c>
      <c r="O8" s="38" t="s">
        <v>47</v>
      </c>
      <c r="P8" s="39">
        <v>11</v>
      </c>
      <c r="Q8" s="39" t="s">
        <v>48</v>
      </c>
      <c r="R8" s="38">
        <v>13</v>
      </c>
      <c r="S8" s="65" t="s">
        <v>49</v>
      </c>
      <c r="T8" s="65">
        <v>15</v>
      </c>
      <c r="U8" s="65">
        <v>16</v>
      </c>
      <c r="V8" s="65" t="s">
        <v>50</v>
      </c>
      <c r="W8" s="38">
        <v>18</v>
      </c>
      <c r="X8" s="38" t="s">
        <v>52</v>
      </c>
      <c r="Y8" s="38"/>
      <c r="Z8" s="38"/>
      <c r="AA8" s="38"/>
      <c r="AB8" s="38">
        <v>20</v>
      </c>
      <c r="AC8" s="38"/>
      <c r="AD8" s="38"/>
      <c r="AE8" s="38"/>
      <c r="AF8" s="38"/>
      <c r="AG8" s="39">
        <v>21</v>
      </c>
      <c r="AH8" s="39"/>
      <c r="AI8" s="38">
        <v>22</v>
      </c>
      <c r="AJ8" s="38"/>
      <c r="AK8" s="38"/>
      <c r="AL8" s="38"/>
      <c r="AM8" s="76"/>
      <c r="AN8" s="38">
        <v>23</v>
      </c>
      <c r="AO8" s="38"/>
      <c r="AP8" s="38"/>
      <c r="AQ8" s="38"/>
      <c r="AR8" s="38"/>
      <c r="AS8" s="38">
        <v>24</v>
      </c>
      <c r="AT8" s="38"/>
      <c r="AU8" s="38" t="s">
        <v>53</v>
      </c>
    </row>
    <row r="9" spans="1:50" ht="42" customHeight="1">
      <c r="A9" s="40">
        <v>1</v>
      </c>
      <c r="B9" s="58" t="s">
        <v>8</v>
      </c>
      <c r="C9" s="55">
        <v>25410</v>
      </c>
      <c r="D9" s="46">
        <v>22590</v>
      </c>
      <c r="E9" s="46">
        <v>4820</v>
      </c>
      <c r="F9" s="46">
        <v>14046.25</v>
      </c>
      <c r="G9" s="47">
        <v>197159.31</v>
      </c>
      <c r="H9" s="48">
        <f>I9+L9</f>
        <v>69493.75</v>
      </c>
      <c r="I9" s="47">
        <v>38693.75</v>
      </c>
      <c r="J9" s="47">
        <v>28245</v>
      </c>
      <c r="K9" s="47">
        <f>I9-J9</f>
        <v>10448.75</v>
      </c>
      <c r="L9" s="47">
        <v>30800</v>
      </c>
      <c r="M9" s="47">
        <f>K9+L9</f>
        <v>41248.75</v>
      </c>
      <c r="N9" s="47">
        <v>30105</v>
      </c>
      <c r="O9" s="47">
        <f>M9-N9</f>
        <v>11143.75</v>
      </c>
      <c r="P9" s="48">
        <f>R9+W9+AB9</f>
        <v>60000</v>
      </c>
      <c r="Q9" s="48">
        <f>S9+W9+AB9</f>
        <v>71143.75</v>
      </c>
      <c r="R9" s="47">
        <v>20000</v>
      </c>
      <c r="S9" s="66">
        <f>O9+R9</f>
        <v>31143.75</v>
      </c>
      <c r="T9" s="66">
        <v>32695</v>
      </c>
      <c r="U9" s="66">
        <v>32695</v>
      </c>
      <c r="V9" s="66">
        <f>S9-T9</f>
        <v>-1551.25</v>
      </c>
      <c r="W9" s="47">
        <v>20000</v>
      </c>
      <c r="X9" s="47">
        <v>18448.75</v>
      </c>
      <c r="Y9" s="47">
        <v>18995</v>
      </c>
      <c r="Z9" s="47">
        <v>18995</v>
      </c>
      <c r="AA9" s="47">
        <f>X9-Z9</f>
        <v>-546.25</v>
      </c>
      <c r="AB9" s="47">
        <v>20000</v>
      </c>
      <c r="AC9" s="47">
        <v>19453.75</v>
      </c>
      <c r="AD9" s="47">
        <v>19660</v>
      </c>
      <c r="AE9" s="47">
        <v>19660</v>
      </c>
      <c r="AF9" s="47">
        <f>AC9-AE9</f>
        <v>-206.25</v>
      </c>
      <c r="AG9" s="48">
        <v>67665.56</v>
      </c>
      <c r="AH9" s="48">
        <v>67459.31</v>
      </c>
      <c r="AI9" s="47">
        <v>37000</v>
      </c>
      <c r="AJ9" s="47">
        <v>36793.75</v>
      </c>
      <c r="AK9" s="47">
        <v>36910</v>
      </c>
      <c r="AL9" s="47">
        <v>36910</v>
      </c>
      <c r="AM9" s="77">
        <f>AJ9-AL9</f>
        <v>-116.25</v>
      </c>
      <c r="AN9" s="47">
        <v>30665.56</v>
      </c>
      <c r="AO9" s="47">
        <f>AN9+AM13+AM9</f>
        <v>95914.06</v>
      </c>
      <c r="AP9" s="47">
        <v>60030.31</v>
      </c>
      <c r="AQ9" s="47">
        <v>43650</v>
      </c>
      <c r="AR9" s="47">
        <f>AP9-AQ9</f>
        <v>16380.309999999998</v>
      </c>
      <c r="AS9" s="47">
        <f>AO9-AP9</f>
        <v>35883.75</v>
      </c>
      <c r="AT9" s="81">
        <v>35883.75</v>
      </c>
      <c r="AU9" s="49">
        <f>J9+N9+U9+Z9+AE9+AL9+AQ9+AT9</f>
        <v>246143.75</v>
      </c>
      <c r="AV9" s="20">
        <f>J9+N9+Q9+AG9</f>
        <v>197159.31</v>
      </c>
      <c r="AW9" s="20">
        <f>J9+N9+U9+Z9+AE9+AL9+AO9</f>
        <v>262524.06</v>
      </c>
      <c r="AX9" s="20">
        <f>J9+N9+U9+Z9+AE9+AL9+AQ9+AT9</f>
        <v>246143.75</v>
      </c>
    </row>
    <row r="10" spans="1:51" ht="42" customHeight="1">
      <c r="A10" s="41">
        <v>2</v>
      </c>
      <c r="B10" s="6" t="s">
        <v>9</v>
      </c>
      <c r="C10" s="56">
        <v>27885</v>
      </c>
      <c r="D10" s="42">
        <v>32970</v>
      </c>
      <c r="E10" s="42">
        <v>11080</v>
      </c>
      <c r="F10" s="42"/>
      <c r="G10" s="43">
        <v>240771.68</v>
      </c>
      <c r="H10" s="44">
        <f>I10+L10</f>
        <v>73800</v>
      </c>
      <c r="I10" s="43">
        <v>43000</v>
      </c>
      <c r="J10" s="43">
        <v>17510</v>
      </c>
      <c r="K10" s="47">
        <f>I10-J10</f>
        <v>25490</v>
      </c>
      <c r="L10" s="43">
        <v>30800</v>
      </c>
      <c r="M10" s="47">
        <f>K10+L10</f>
        <v>56290</v>
      </c>
      <c r="N10" s="47">
        <v>37420</v>
      </c>
      <c r="O10" s="47">
        <f>M10-N10</f>
        <v>18870</v>
      </c>
      <c r="P10" s="44">
        <f>R10+W10+AB10</f>
        <v>96000</v>
      </c>
      <c r="Q10" s="48">
        <f>S10+W10+AB10</f>
        <v>114870</v>
      </c>
      <c r="R10" s="43">
        <v>32000</v>
      </c>
      <c r="S10" s="66">
        <f>O10+R10</f>
        <v>50870</v>
      </c>
      <c r="T10" s="66">
        <v>0</v>
      </c>
      <c r="U10" s="66">
        <v>44030</v>
      </c>
      <c r="V10" s="66">
        <f>S10-U10</f>
        <v>6840</v>
      </c>
      <c r="W10" s="43">
        <v>32000</v>
      </c>
      <c r="X10" s="43">
        <f>W10+V10</f>
        <v>38840</v>
      </c>
      <c r="Y10" s="43">
        <v>0</v>
      </c>
      <c r="Z10" s="43">
        <v>34972.5</v>
      </c>
      <c r="AA10" s="47">
        <f>X10-Z10</f>
        <v>3867.5</v>
      </c>
      <c r="AB10" s="43">
        <v>32000</v>
      </c>
      <c r="AC10" s="43">
        <f>AB10+AA10</f>
        <v>35867.5</v>
      </c>
      <c r="AD10" s="43">
        <v>0</v>
      </c>
      <c r="AE10" s="43">
        <v>27815</v>
      </c>
      <c r="AF10" s="47">
        <f>AC10-AE10</f>
        <v>8052.5</v>
      </c>
      <c r="AG10" s="44">
        <v>70971.68</v>
      </c>
      <c r="AH10" s="44">
        <f>AF10+AG10</f>
        <v>79024.18</v>
      </c>
      <c r="AI10" s="43">
        <v>40000</v>
      </c>
      <c r="AJ10" s="43">
        <f>AI10+AF10</f>
        <v>48052.5</v>
      </c>
      <c r="AK10" s="43">
        <v>0</v>
      </c>
      <c r="AL10" s="43">
        <v>32910</v>
      </c>
      <c r="AM10" s="78">
        <f>AJ10-AL10</f>
        <v>15142.5</v>
      </c>
      <c r="AN10" s="43">
        <v>30971.68</v>
      </c>
      <c r="AO10" s="43">
        <f>AN10</f>
        <v>30971.68</v>
      </c>
      <c r="AP10" s="43">
        <f>AO10</f>
        <v>30971.68</v>
      </c>
      <c r="AQ10" s="43">
        <v>30971.68</v>
      </c>
      <c r="AR10" s="47">
        <f>AP10-AQ10</f>
        <v>0</v>
      </c>
      <c r="AS10" s="43">
        <f>G10-H10-P10-AI10-AN10</f>
        <v>0</v>
      </c>
      <c r="AT10" s="82">
        <v>17259.06</v>
      </c>
      <c r="AU10" s="45">
        <f>J10+N10+U10+Z10+AE10+AL10+AQ10+AT10</f>
        <v>242888.24</v>
      </c>
      <c r="AV10" s="20">
        <f>J10+N10+Q10+AG10</f>
        <v>240771.68</v>
      </c>
      <c r="AX10" s="20">
        <f>J10+N10+U10+Z10+AE10+AL10+AQ10+AT10</f>
        <v>242888.24</v>
      </c>
      <c r="AY10" s="12" t="s">
        <v>71</v>
      </c>
    </row>
    <row r="11" spans="1:50" ht="57" customHeight="1" thickBot="1">
      <c r="A11" s="50">
        <v>3</v>
      </c>
      <c r="B11" s="29" t="s">
        <v>10</v>
      </c>
      <c r="C11" s="57">
        <v>11345</v>
      </c>
      <c r="D11" s="51">
        <v>11695</v>
      </c>
      <c r="E11" s="51">
        <v>2580</v>
      </c>
      <c r="F11" s="51"/>
      <c r="G11" s="52">
        <v>129362.76</v>
      </c>
      <c r="H11" s="53">
        <f>I11+L11</f>
        <v>40000</v>
      </c>
      <c r="I11" s="52">
        <v>20000</v>
      </c>
      <c r="J11" s="52">
        <v>3605</v>
      </c>
      <c r="K11" s="60">
        <f>I11-J11</f>
        <v>16395</v>
      </c>
      <c r="L11" s="52">
        <v>20000</v>
      </c>
      <c r="M11" s="60">
        <f>K11+L11</f>
        <v>36395</v>
      </c>
      <c r="N11" s="60">
        <v>8920</v>
      </c>
      <c r="O11" s="47">
        <f>M11-N11</f>
        <v>27475</v>
      </c>
      <c r="P11" s="53">
        <f>R11+W11+AB11</f>
        <v>44000</v>
      </c>
      <c r="Q11" s="48">
        <f>S11+W11+AB11</f>
        <v>71475</v>
      </c>
      <c r="R11" s="52">
        <v>15000</v>
      </c>
      <c r="S11" s="66">
        <f>O11+R11</f>
        <v>42475</v>
      </c>
      <c r="T11" s="67">
        <v>0</v>
      </c>
      <c r="U11" s="67">
        <v>9465</v>
      </c>
      <c r="V11" s="67">
        <f>S11-U11</f>
        <v>33010</v>
      </c>
      <c r="W11" s="52">
        <v>15000</v>
      </c>
      <c r="X11" s="52">
        <f>W11+V11</f>
        <v>48010</v>
      </c>
      <c r="Y11" s="52">
        <v>0</v>
      </c>
      <c r="Z11" s="52">
        <v>10695</v>
      </c>
      <c r="AA11" s="47">
        <f>X11-Z11</f>
        <v>37315</v>
      </c>
      <c r="AB11" s="52">
        <v>14000</v>
      </c>
      <c r="AC11" s="43">
        <f>AB11+AA11</f>
        <v>51315</v>
      </c>
      <c r="AD11" s="52">
        <v>0</v>
      </c>
      <c r="AE11" s="52">
        <v>10440</v>
      </c>
      <c r="AF11" s="47">
        <f>AC11-AE11</f>
        <v>40875</v>
      </c>
      <c r="AG11" s="53">
        <v>45362.76</v>
      </c>
      <c r="AH11" s="44">
        <f>AF11+AG11</f>
        <v>86237.76000000001</v>
      </c>
      <c r="AI11" s="52">
        <v>22507.25</v>
      </c>
      <c r="AJ11" s="43">
        <f>AI11+AF11</f>
        <v>63382.25</v>
      </c>
      <c r="AK11" s="52">
        <v>0</v>
      </c>
      <c r="AL11" s="52">
        <v>13160</v>
      </c>
      <c r="AM11" s="78">
        <f>AJ11-AL11</f>
        <v>50222.25</v>
      </c>
      <c r="AN11" s="52">
        <v>22855.51</v>
      </c>
      <c r="AO11" s="52">
        <v>22855.51</v>
      </c>
      <c r="AP11" s="52">
        <v>15000</v>
      </c>
      <c r="AQ11" s="52">
        <v>14121.25</v>
      </c>
      <c r="AR11" s="47">
        <f>AP11-AQ11</f>
        <v>878.75</v>
      </c>
      <c r="AS11" s="52">
        <f>AO11-AP11</f>
        <v>7855.509999999998</v>
      </c>
      <c r="AT11" s="83">
        <v>7855.51</v>
      </c>
      <c r="AU11" s="45">
        <f>J11+N11+U11+Z11+AE11+AL11+AQ11+AT11</f>
        <v>78261.76</v>
      </c>
      <c r="AV11" s="20">
        <f>J11+N11+Q11+AG11</f>
        <v>129362.76000000001</v>
      </c>
      <c r="AX11" s="20">
        <f>J11+N11+U11+Z11+AE11+AL11+AQ11+AT11</f>
        <v>78261.76</v>
      </c>
    </row>
    <row r="12" spans="1:50" ht="32.25" customHeight="1" thickBot="1">
      <c r="A12" s="89" t="s">
        <v>2</v>
      </c>
      <c r="B12" s="92"/>
      <c r="C12" s="16">
        <f aca="true" t="shared" si="0" ref="C12:J12">SUM(C9:C11)</f>
        <v>64640</v>
      </c>
      <c r="D12" s="16">
        <f t="shared" si="0"/>
        <v>67255</v>
      </c>
      <c r="E12" s="16">
        <f t="shared" si="0"/>
        <v>18480</v>
      </c>
      <c r="F12" s="16">
        <f t="shared" si="0"/>
        <v>14046.25</v>
      </c>
      <c r="G12" s="16">
        <f t="shared" si="0"/>
        <v>567293.75</v>
      </c>
      <c r="H12" s="37">
        <f t="shared" si="0"/>
        <v>183293.75</v>
      </c>
      <c r="I12" s="37">
        <f t="shared" si="0"/>
        <v>101693.75</v>
      </c>
      <c r="J12" s="37">
        <f t="shared" si="0"/>
        <v>49360</v>
      </c>
      <c r="K12" s="61">
        <f>I12-J12</f>
        <v>52333.75</v>
      </c>
      <c r="L12" s="16">
        <f>SUM(L9:L11)</f>
        <v>81600</v>
      </c>
      <c r="M12" s="61">
        <f>K12+L12</f>
        <v>133933.75</v>
      </c>
      <c r="N12" s="62">
        <f>SUM(N9:N11)</f>
        <v>76445</v>
      </c>
      <c r="O12" s="47">
        <f>M12-N12</f>
        <v>57488.75</v>
      </c>
      <c r="P12" s="37">
        <f>SUM(P9:P11)</f>
        <v>200000</v>
      </c>
      <c r="Q12" s="48">
        <f>S12+W12+AB12</f>
        <v>257488.75</v>
      </c>
      <c r="R12" s="16">
        <f>SUM(R9:R11)</f>
        <v>67000</v>
      </c>
      <c r="S12" s="66">
        <f>O12+R12</f>
        <v>124488.75</v>
      </c>
      <c r="T12" s="68">
        <f>SUM(T9:T11)</f>
        <v>32695</v>
      </c>
      <c r="U12" s="68">
        <f>SUM(U9:U11)</f>
        <v>86190</v>
      </c>
      <c r="V12" s="68">
        <f>SUM(V9:V11)</f>
        <v>38298.75</v>
      </c>
      <c r="W12" s="16">
        <f>SUM(W9:W11)</f>
        <v>67000</v>
      </c>
      <c r="X12" s="16">
        <f>SUM(X9:X11)</f>
        <v>105298.75</v>
      </c>
      <c r="Y12" s="16">
        <v>18995</v>
      </c>
      <c r="Z12" s="16">
        <f>SUM(Z9:Z11)</f>
        <v>64662.5</v>
      </c>
      <c r="AA12" s="47">
        <f>X12-Z12</f>
        <v>40636.25</v>
      </c>
      <c r="AB12" s="16">
        <f>SUM(AB9:AB11)</f>
        <v>66000</v>
      </c>
      <c r="AC12" s="43">
        <f>AB12+AA12</f>
        <v>106636.25</v>
      </c>
      <c r="AD12" s="71">
        <f>SUM(AD9:AD11)</f>
        <v>19660</v>
      </c>
      <c r="AE12" s="71">
        <f>SUM(AE9:AE11)</f>
        <v>57915</v>
      </c>
      <c r="AF12" s="47">
        <f>AC12-AE12</f>
        <v>48721.25</v>
      </c>
      <c r="AG12" s="37">
        <f aca="true" t="shared" si="1" ref="AG12:AU12">SUM(AG9:AG11)</f>
        <v>184000</v>
      </c>
      <c r="AH12" s="37">
        <f t="shared" si="1"/>
        <v>232721.25</v>
      </c>
      <c r="AI12" s="16">
        <f t="shared" si="1"/>
        <v>99507.25</v>
      </c>
      <c r="AJ12" s="16">
        <f t="shared" si="1"/>
        <v>148228.5</v>
      </c>
      <c r="AK12" s="16">
        <f>SUM(AK9:AK11)</f>
        <v>36910</v>
      </c>
      <c r="AL12" s="16">
        <f>SUM(AL9:AL11)</f>
        <v>82980</v>
      </c>
      <c r="AM12" s="79">
        <v>65248.5</v>
      </c>
      <c r="AN12" s="16">
        <f t="shared" si="1"/>
        <v>84492.75</v>
      </c>
      <c r="AO12" s="16">
        <f t="shared" si="1"/>
        <v>149741.25</v>
      </c>
      <c r="AP12" s="16">
        <f>SUM(AP9:AP11)</f>
        <v>106001.98999999999</v>
      </c>
      <c r="AQ12" s="16">
        <f>SUM(AQ9:AQ11)</f>
        <v>88742.93</v>
      </c>
      <c r="AR12" s="16">
        <f>SUM(AR9:AR11)</f>
        <v>17259.059999999998</v>
      </c>
      <c r="AS12" s="16">
        <f t="shared" si="1"/>
        <v>43739.259999999995</v>
      </c>
      <c r="AT12" s="16">
        <f>SUM(AT9:AT11)</f>
        <v>60998.32</v>
      </c>
      <c r="AU12" s="16">
        <f t="shared" si="1"/>
        <v>567293.75</v>
      </c>
      <c r="AV12" s="20">
        <f>J12+N12+Q12+AG12</f>
        <v>567293.75</v>
      </c>
      <c r="AX12" s="20">
        <f>SUM(AX9:AX11)</f>
        <v>567293.75</v>
      </c>
    </row>
    <row r="13" spans="7:45" ht="24" customHeight="1" thickBot="1">
      <c r="G13" s="20" t="s">
        <v>21</v>
      </c>
      <c r="H13" s="20">
        <v>32706.25</v>
      </c>
      <c r="I13" s="94">
        <f>I12+L12</f>
        <v>183293.75</v>
      </c>
      <c r="J13" s="94"/>
      <c r="K13" s="94"/>
      <c r="L13" s="94"/>
      <c r="M13" s="35"/>
      <c r="N13" s="35"/>
      <c r="O13" s="35"/>
      <c r="P13" s="35"/>
      <c r="Q13" s="35"/>
      <c r="W13" s="20">
        <f>R12+W12+AB12</f>
        <v>200000</v>
      </c>
      <c r="AA13" s="20">
        <f>SUM(AA9:AA11)</f>
        <v>40636.25</v>
      </c>
      <c r="AC13" s="20">
        <f>SUM(AC9:AC11)</f>
        <v>106636.25</v>
      </c>
      <c r="AK13" s="95" t="s">
        <v>68</v>
      </c>
      <c r="AL13" s="96"/>
      <c r="AM13" s="80">
        <f>AM10+AM11</f>
        <v>65364.75</v>
      </c>
      <c r="AN13" s="20">
        <f>AI12+AN12+AS12</f>
        <v>227739.26</v>
      </c>
      <c r="AR13" s="84" t="s">
        <v>76</v>
      </c>
      <c r="AS13" s="84"/>
    </row>
    <row r="14" spans="2:46" ht="14.25">
      <c r="B14" s="91" t="s">
        <v>20</v>
      </c>
      <c r="C14" s="91"/>
      <c r="D14" s="91"/>
      <c r="E14" s="91"/>
      <c r="F14" s="91"/>
      <c r="G14" s="91"/>
      <c r="H14" s="34">
        <f>H12+H13</f>
        <v>216000</v>
      </c>
      <c r="I14" s="93">
        <v>183293.75</v>
      </c>
      <c r="J14" s="93"/>
      <c r="K14" s="93"/>
      <c r="L14" s="93"/>
      <c r="M14" s="34"/>
      <c r="N14" s="34"/>
      <c r="O14" s="34"/>
      <c r="P14" s="34"/>
      <c r="Q14" s="34"/>
      <c r="R14" s="93">
        <v>200000</v>
      </c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34"/>
      <c r="AD14" s="34"/>
      <c r="AE14" s="34"/>
      <c r="AF14" s="34"/>
      <c r="AG14" s="34"/>
      <c r="AH14" s="34"/>
      <c r="AI14" s="93">
        <v>184000</v>
      </c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34"/>
    </row>
    <row r="15" spans="3:47" ht="39" customHeight="1">
      <c r="C15" s="2" t="s">
        <v>5</v>
      </c>
      <c r="D15" s="2"/>
      <c r="E15" s="18"/>
      <c r="F15" s="2"/>
      <c r="L15" s="20">
        <f>I13-I14</f>
        <v>0</v>
      </c>
      <c r="AN15" s="20">
        <f>AN13-AI14</f>
        <v>43739.26000000001</v>
      </c>
      <c r="AU15" s="20">
        <f>AM13+AV9</f>
        <v>262524.06</v>
      </c>
    </row>
    <row r="16" spans="3:23" ht="14.25">
      <c r="C16" s="2" t="s">
        <v>13</v>
      </c>
      <c r="D16"/>
      <c r="E16" s="19"/>
      <c r="F16"/>
      <c r="W16" s="20">
        <f>I12+L12+R12+W12+AB12+AI12+AN12+AS12</f>
        <v>611033.01</v>
      </c>
    </row>
    <row r="17" spans="2:18" ht="36" customHeight="1">
      <c r="B17" s="21"/>
      <c r="R17" s="20" t="s">
        <v>28</v>
      </c>
    </row>
    <row r="18" spans="8:18" ht="43.5" customHeight="1">
      <c r="H18" s="20">
        <f>H12+P12+AG12</f>
        <v>567293.75</v>
      </c>
      <c r="R18" s="20" t="s">
        <v>13</v>
      </c>
    </row>
    <row r="22" spans="2:3" ht="14.25">
      <c r="B22" s="26"/>
      <c r="C22" s="20"/>
    </row>
  </sheetData>
  <mergeCells count="9">
    <mergeCell ref="B3:AI3"/>
    <mergeCell ref="B4:AI5"/>
    <mergeCell ref="A12:B12"/>
    <mergeCell ref="I14:L14"/>
    <mergeCell ref="R14:AB14"/>
    <mergeCell ref="AI14:AS14"/>
    <mergeCell ref="B14:G14"/>
    <mergeCell ref="I13:L13"/>
    <mergeCell ref="AK13:AL13"/>
  </mergeCells>
  <printOptions/>
  <pageMargins left="0" right="0" top="0.35433070866141736" bottom="0.35433070866141736" header="0.1968503937007874" footer="0.2362204724409449"/>
  <pageSetup horizontalDpi="600" verticalDpi="600" orientation="landscape" paperSize="8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C15" sqref="C15:C17"/>
    </sheetView>
  </sheetViews>
  <sheetFormatPr defaultColWidth="9.140625" defaultRowHeight="12.75"/>
  <cols>
    <col min="1" max="1" width="9.140625" style="3" customWidth="1"/>
    <col min="2" max="2" width="38.00390625" style="0" customWidth="1"/>
    <col min="3" max="3" width="21.00390625" style="0" customWidth="1"/>
    <col min="4" max="4" width="6.421875" style="0" customWidth="1"/>
  </cols>
  <sheetData>
    <row r="1" ht="15.75">
      <c r="A1" s="1" t="s">
        <v>0</v>
      </c>
    </row>
    <row r="2" ht="49.5" customHeight="1"/>
    <row r="3" spans="1:3" ht="15">
      <c r="A3" s="14" t="s">
        <v>7</v>
      </c>
      <c r="B3" s="14"/>
      <c r="C3" s="14"/>
    </row>
    <row r="4" ht="12.75">
      <c r="A4" s="15"/>
    </row>
    <row r="5" spans="1:3" ht="15">
      <c r="A5" s="99" t="s">
        <v>11</v>
      </c>
      <c r="B5" s="99"/>
      <c r="C5" s="99"/>
    </row>
    <row r="6" spans="2:3" ht="18.75" customHeight="1">
      <c r="B6" s="25" t="s">
        <v>81</v>
      </c>
      <c r="C6" s="25"/>
    </row>
    <row r="7" ht="13.5" thickBot="1"/>
    <row r="8" spans="1:3" s="2" customFormat="1" ht="26.25" thickBot="1">
      <c r="A8" s="9" t="s">
        <v>3</v>
      </c>
      <c r="B8" s="9" t="s">
        <v>1</v>
      </c>
      <c r="C8" s="9" t="s">
        <v>12</v>
      </c>
    </row>
    <row r="9" spans="1:6" s="2" customFormat="1" ht="31.5" customHeight="1">
      <c r="A9" s="7">
        <v>1</v>
      </c>
      <c r="B9" s="8" t="s">
        <v>8</v>
      </c>
      <c r="C9" s="27">
        <v>107.61</v>
      </c>
      <c r="D9" s="97"/>
      <c r="E9" s="98"/>
      <c r="F9" s="98"/>
    </row>
    <row r="10" spans="1:6" s="2" customFormat="1" ht="31.5" customHeight="1">
      <c r="A10" s="7">
        <v>2</v>
      </c>
      <c r="B10" s="8" t="s">
        <v>9</v>
      </c>
      <c r="C10" s="27">
        <v>101.25</v>
      </c>
      <c r="D10" s="97"/>
      <c r="E10" s="98"/>
      <c r="F10" s="98"/>
    </row>
    <row r="11" spans="1:6" s="2" customFormat="1" ht="30.75" customHeight="1" thickBot="1">
      <c r="A11" s="5">
        <v>3</v>
      </c>
      <c r="B11" s="6" t="s">
        <v>10</v>
      </c>
      <c r="C11" s="28">
        <v>56.97</v>
      </c>
      <c r="D11" s="97"/>
      <c r="E11" s="98"/>
      <c r="F11" s="98"/>
    </row>
    <row r="12" spans="1:3" s="2" customFormat="1" ht="27" customHeight="1" thickBot="1">
      <c r="A12" s="100" t="s">
        <v>4</v>
      </c>
      <c r="B12" s="101"/>
      <c r="C12" s="10">
        <f>SUM(C9:C11)</f>
        <v>265.83000000000004</v>
      </c>
    </row>
    <row r="13" s="2" customFormat="1" ht="12.75">
      <c r="A13" s="4"/>
    </row>
    <row r="14" s="2" customFormat="1" ht="12.75">
      <c r="A14" s="4"/>
    </row>
    <row r="15" s="2" customFormat="1" ht="12.75">
      <c r="A15" s="4"/>
    </row>
    <row r="16" s="2" customFormat="1" ht="12.75">
      <c r="A16" s="4"/>
    </row>
    <row r="17" s="2" customFormat="1" ht="12.75">
      <c r="A17" s="4"/>
    </row>
  </sheetData>
  <mergeCells count="3">
    <mergeCell ref="D9:F11"/>
    <mergeCell ref="A5:C5"/>
    <mergeCell ref="A12:B12"/>
  </mergeCells>
  <printOptions/>
  <pageMargins left="1.2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PeleM</dc:creator>
  <cp:keywords/>
  <dc:description/>
  <cp:lastModifiedBy>GTirlea</cp:lastModifiedBy>
  <cp:lastPrinted>2019-03-29T13:47:44Z</cp:lastPrinted>
  <dcterms:created xsi:type="dcterms:W3CDTF">2011-06-30T07:31:26Z</dcterms:created>
  <dcterms:modified xsi:type="dcterms:W3CDTF">2019-04-04T10:07:21Z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